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65516" windowWidth="19980" windowHeight="21160" tabRatio="704" activeTab="0"/>
  </bookViews>
  <sheets>
    <sheet name="SimpleSolar" sheetId="1" r:id="rId1"/>
    <sheet name="Rubric" sheetId="2" r:id="rId2"/>
    <sheet name="Usage" sheetId="3" r:id="rId3"/>
    <sheet name="Rates" sheetId="4" r:id="rId4"/>
  </sheets>
  <definedNames>
    <definedName name="_xlnm.Print_Area" localSheetId="0">'SimpleSolar'!$A$1:$G$50</definedName>
  </definedNames>
  <calcPr fullCalcOnLoad="1"/>
</workbook>
</file>

<file path=xl/sharedStrings.xml><?xml version="1.0" encoding="utf-8"?>
<sst xmlns="http://schemas.openxmlformats.org/spreadsheetml/2006/main" count="83" uniqueCount="67">
  <si>
    <t>Financial assumptions</t>
  </si>
  <si>
    <t>Physics 80</t>
  </si>
  <si>
    <t>Solar Panel Case Study</t>
  </si>
  <si>
    <t>I.</t>
  </si>
  <si>
    <t>Physical assumptions</t>
  </si>
  <si>
    <t>Assumptions are stated clearly and are reasonable</t>
  </si>
  <si>
    <t>Assumptions are incomplete, stated in a confusing manner; some may be unreasonable</t>
  </si>
  <si>
    <t>Assumptions are incomplete, difficult to follow, and unreasonable</t>
  </si>
  <si>
    <t>II.</t>
  </si>
  <si>
    <t>III.</t>
  </si>
  <si>
    <t>Analysis and conclusions</t>
  </si>
  <si>
    <t>Analysis follows from assumptions; conclusions follow from analysis</t>
  </si>
  <si>
    <t>Some gaps in the reasoning, additional assumptions required, or some minor errors in the computations</t>
  </si>
  <si>
    <t>The analysis does not follow from the stated assumptions and/or the conclusions do not follow</t>
  </si>
  <si>
    <t>IV.</t>
  </si>
  <si>
    <t>The writing is clear,  sufficiently detailed, and at the appropriate level. Formulas are used where appropriate. No major mechanics problems.</t>
  </si>
  <si>
    <t>The writing may be unclear in spots, too informal, awkward, or confusing.</t>
  </si>
  <si>
    <t>Poor writing makes it difficult to understand the paper.</t>
  </si>
  <si>
    <t>Total of 20 points, spread across 4 categories</t>
  </si>
  <si>
    <t xml:space="preserve"> / 20</t>
  </si>
  <si>
    <t>Winter baseline allowance</t>
  </si>
  <si>
    <t>Our typical summer usage</t>
  </si>
  <si>
    <t>Our typical winter usage</t>
  </si>
  <si>
    <t>Average monthly bill</t>
  </si>
  <si>
    <t>Bill Date</t>
  </si>
  <si>
    <t>Average yearly bill</t>
  </si>
  <si>
    <t>Cost of Photovoltaic System</t>
  </si>
  <si>
    <t>Kyocera 158 W panel, 2.5' x 5'</t>
  </si>
  <si>
    <t>Number of panels</t>
  </si>
  <si>
    <t>Cost of panels</t>
  </si>
  <si>
    <t>Sunny Boy SWR 2500U Inverter</t>
  </si>
  <si>
    <t>Re-roofing</t>
  </si>
  <si>
    <t>Total installed cost</t>
  </si>
  <si>
    <t>Rebates</t>
  </si>
  <si>
    <t>CEC Rebate</t>
  </si>
  <si>
    <t>CA inc tax credit</t>
  </si>
  <si>
    <t>/ year</t>
  </si>
  <si>
    <t>Solar Photovoltaic System Parameters</t>
  </si>
  <si>
    <t>Panel warranty</t>
  </si>
  <si>
    <t>years</t>
  </si>
  <si>
    <t>Payback</t>
  </si>
  <si>
    <t>Usage</t>
  </si>
  <si>
    <t>kWh</t>
  </si>
  <si>
    <t>Cost $</t>
  </si>
  <si>
    <t>From</t>
  </si>
  <si>
    <t>To</t>
  </si>
  <si>
    <t>Baseline</t>
  </si>
  <si>
    <t>Over</t>
  </si>
  <si>
    <t>130-200%</t>
  </si>
  <si>
    <t>&gt;200%</t>
  </si>
  <si>
    <t>Labor</t>
  </si>
  <si>
    <t>Permit</t>
  </si>
  <si>
    <t>Net cost</t>
  </si>
  <si>
    <t>Capacity</t>
  </si>
  <si>
    <t>Installed</t>
  </si>
  <si>
    <t>kW</t>
  </si>
  <si>
    <t>Degradation</t>
  </si>
  <si>
    <t>SCE rate structure, in ¢/kWh</t>
  </si>
  <si>
    <t>Our summer baseline is</t>
  </si>
  <si>
    <t>kWh / day</t>
  </si>
  <si>
    <t>winter baseline is</t>
  </si>
  <si>
    <t>?</t>
  </si>
  <si>
    <t>Cost of Electricity</t>
  </si>
  <si>
    <t>SCE has changed the rate structure many times in the last 8 years. Cost in ¢/kWh</t>
  </si>
  <si>
    <t>Summer baseline allowance</t>
  </si>
  <si>
    <t>Rubric</t>
  </si>
  <si>
    <t>Writing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</si>
</sst>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yy"/>
    <numFmt numFmtId="171" formatCode="&quot;$&quot;#,##0.0_);[Red]\(&quot;$&quot;#,##0.0\)"/>
    <numFmt numFmtId="172" formatCode="0.00000"/>
    <numFmt numFmtId="173" formatCode="0.0000"/>
    <numFmt numFmtId="174" formatCode="0.000"/>
    <numFmt numFmtId="175" formatCode="0.0"/>
    <numFmt numFmtId="176" formatCode="&quot;$&quot;#,##0.00"/>
    <numFmt numFmtId="177" formatCode="&quot;$&quot;#,##0.0"/>
    <numFmt numFmtId="178" formatCode="&quot;$&quot;#,##0"/>
    <numFmt numFmtId="179" formatCode="0.0%"/>
    <numFmt numFmtId="180" formatCode="0.000000"/>
    <numFmt numFmtId="181" formatCode="0\ &quot;W&quot;"/>
    <numFmt numFmtId="182" formatCode="&quot;$&quot;#,##0;\-&quot;$&quot;#,##0;&quot; &quot;"/>
    <numFmt numFmtId="183" formatCode="m/d"/>
    <numFmt numFmtId="184" formatCode="mmmm\-yy"/>
    <numFmt numFmtId="185" formatCode="0.0000000"/>
    <numFmt numFmtId="186" formatCode="&quot;$&quot;#,##0.000"/>
    <numFmt numFmtId="187" formatCode="mmm\-yy"/>
    <numFmt numFmtId="188" formatCode="General"/>
  </numFmts>
  <fonts count="15">
    <font>
      <sz val="12"/>
      <name val="Arial Rounded MT Bold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sz val="14"/>
      <color indexed="16"/>
      <name val="Charcoal"/>
      <family val="0"/>
    </font>
    <font>
      <b/>
      <sz val="18"/>
      <color indexed="18"/>
      <name val="Palatino"/>
      <family val="0"/>
    </font>
    <font>
      <b/>
      <i/>
      <sz val="11"/>
      <name val="Verdana"/>
      <family val="0"/>
    </font>
    <font>
      <sz val="11"/>
      <name val="Verdana"/>
      <family val="0"/>
    </font>
    <font>
      <i/>
      <sz val="12"/>
      <name val="Arial Rounded MT Bold"/>
      <family val="0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>
      <alignment/>
      <protection/>
    </xf>
  </cellStyleXfs>
  <cellXfs count="51">
    <xf numFmtId="0" fontId="0" fillId="0" borderId="0" xfId="0" applyAlignment="1">
      <alignment/>
    </xf>
    <xf numFmtId="175" fontId="0" fillId="0" borderId="0" xfId="0" applyNumberFormat="1" applyAlignment="1">
      <alignment/>
    </xf>
    <xf numFmtId="9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84" fontId="0" fillId="0" borderId="1" xfId="0" applyNumberForma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4" fontId="0" fillId="0" borderId="3" xfId="0" applyNumberFormat="1" applyBorder="1" applyAlignment="1">
      <alignment/>
    </xf>
    <xf numFmtId="18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22">
      <alignment/>
      <protection/>
    </xf>
    <xf numFmtId="0" fontId="9" fillId="0" borderId="9" xfId="22" applyBorder="1">
      <alignment/>
      <protection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" xfId="0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1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6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6" fontId="0" fillId="0" borderId="2" xfId="0" applyNumberFormat="1" applyBorder="1" applyAlignment="1">
      <alignment/>
    </xf>
    <xf numFmtId="9" fontId="0" fillId="0" borderId="0" xfId="0" applyNumberFormat="1" applyBorder="1" applyAlignment="1">
      <alignment/>
    </xf>
    <xf numFmtId="176" fontId="0" fillId="0" borderId="2" xfId="0" applyNumberFormat="1" applyBorder="1" applyAlignment="1">
      <alignment/>
    </xf>
    <xf numFmtId="8" fontId="0" fillId="0" borderId="5" xfId="0" applyNumberFormat="1" applyBorder="1" applyAlignment="1">
      <alignment/>
    </xf>
    <xf numFmtId="10" fontId="0" fillId="0" borderId="0" xfId="0" applyNumberFormat="1" applyBorder="1" applyAlignment="1">
      <alignment/>
    </xf>
    <xf numFmtId="6" fontId="0" fillId="0" borderId="5" xfId="0" applyNumberFormat="1" applyFont="1" applyBorder="1" applyAlignment="1">
      <alignment/>
    </xf>
    <xf numFmtId="175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12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ection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Monthly Usage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2"/>
          <c:w val="0.9725"/>
          <c:h val="0.74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Usage!$A$3:$A$34</c:f>
              <c:strCache/>
            </c:strRef>
          </c:cat>
          <c:val>
            <c:numRef>
              <c:f>Usage!$C$3:$C$34</c:f>
              <c:numCache/>
            </c:numRef>
          </c:val>
          <c:smooth val="0"/>
        </c:ser>
        <c:marker val="1"/>
        <c:axId val="14648722"/>
        <c:axId val="64729635"/>
      </c:lineChart>
      <c:dateAx>
        <c:axId val="1464872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2963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72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8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Monthly Bill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99"/>
          <c:w val="0.9725"/>
          <c:h val="0.7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Usage!$A$3:$A$34</c:f>
              <c:strCache/>
            </c:strRef>
          </c:xVal>
          <c:yVal>
            <c:numRef>
              <c:f>Usage!$B$3:$B$34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695804"/>
        <c:axId val="8609053"/>
      </c:scatterChart>
      <c:valAx>
        <c:axId val="4569580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9053"/>
        <c:crosses val="autoZero"/>
        <c:crossBetween val="midCat"/>
        <c:dispUnits/>
      </c:valAx>
      <c:valAx>
        <c:axId val="8609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8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38100</xdr:rowOff>
    </xdr:from>
    <xdr:to>
      <xdr:col>9</xdr:col>
      <xdr:colOff>352425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5438775" y="38100"/>
        <a:ext cx="70008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18</xdr:row>
      <xdr:rowOff>114300</xdr:rowOff>
    </xdr:from>
    <xdr:to>
      <xdr:col>9</xdr:col>
      <xdr:colOff>381000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5438775" y="3543300"/>
        <a:ext cx="70294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F42" sqref="F42"/>
    </sheetView>
  </sheetViews>
  <sheetFormatPr defaultColWidth="14.09765625" defaultRowHeight="15"/>
  <cols>
    <col min="1" max="1" width="5.3984375" style="0" customWidth="1"/>
    <col min="2" max="3" width="14.09765625" style="0" customWidth="1"/>
    <col min="4" max="4" width="10.8984375" style="0" customWidth="1"/>
    <col min="5" max="5" width="9.3984375" style="0" customWidth="1"/>
    <col min="6" max="6" width="11" style="0" customWidth="1"/>
    <col min="7" max="7" width="9.19921875" style="0" customWidth="1"/>
    <col min="8" max="8" width="10.3984375" style="0" bestFit="1" customWidth="1"/>
  </cols>
  <sheetData>
    <row r="1" spans="1:7" ht="21">
      <c r="A1" s="50" t="s">
        <v>37</v>
      </c>
      <c r="B1" s="50"/>
      <c r="C1" s="50"/>
      <c r="D1" s="50"/>
      <c r="E1" s="50"/>
      <c r="F1" s="50"/>
      <c r="G1" s="50"/>
    </row>
    <row r="3" ht="18">
      <c r="A3" s="18" t="s">
        <v>62</v>
      </c>
    </row>
    <row r="5" ht="15">
      <c r="B5" t="s">
        <v>63</v>
      </c>
    </row>
    <row r="7" spans="2:7" ht="15">
      <c r="B7" s="13" t="s">
        <v>44</v>
      </c>
      <c r="C7" s="14" t="s">
        <v>45</v>
      </c>
      <c r="D7" s="14" t="s">
        <v>46</v>
      </c>
      <c r="E7" s="14" t="s">
        <v>47</v>
      </c>
      <c r="F7" s="14" t="s">
        <v>48</v>
      </c>
      <c r="G7" s="15" t="s">
        <v>49</v>
      </c>
    </row>
    <row r="8" spans="2:7" ht="15">
      <c r="B8" s="5">
        <v>33358</v>
      </c>
      <c r="C8" s="6">
        <v>33694</v>
      </c>
      <c r="D8" s="7">
        <v>12.419</v>
      </c>
      <c r="E8" s="7">
        <v>14.277</v>
      </c>
      <c r="F8" s="7"/>
      <c r="G8" s="8"/>
    </row>
    <row r="9" spans="2:7" ht="15">
      <c r="B9" s="5">
        <v>33694</v>
      </c>
      <c r="C9" s="6">
        <v>33755</v>
      </c>
      <c r="D9" s="7">
        <v>12.318</v>
      </c>
      <c r="E9" s="7">
        <v>14.168</v>
      </c>
      <c r="F9" s="7"/>
      <c r="G9" s="8"/>
    </row>
    <row r="10" spans="2:7" ht="15">
      <c r="B10" s="5">
        <v>33755</v>
      </c>
      <c r="C10" s="6">
        <v>35550</v>
      </c>
      <c r="D10" s="7">
        <v>12.009</v>
      </c>
      <c r="E10" s="7">
        <v>14.157</v>
      </c>
      <c r="F10" s="7"/>
      <c r="G10" s="8"/>
    </row>
    <row r="11" spans="2:7" ht="15">
      <c r="B11" s="5">
        <v>35550</v>
      </c>
      <c r="C11" s="6">
        <v>36160</v>
      </c>
      <c r="D11" s="7">
        <v>13.009</v>
      </c>
      <c r="E11" s="7">
        <v>14.157</v>
      </c>
      <c r="F11" s="7">
        <v>15.157</v>
      </c>
      <c r="G11" s="8">
        <v>19.704</v>
      </c>
    </row>
    <row r="12" spans="2:7" ht="15">
      <c r="B12" s="9">
        <v>36160</v>
      </c>
      <c r="C12" s="10" t="s">
        <v>61</v>
      </c>
      <c r="D12" s="11">
        <v>13.009</v>
      </c>
      <c r="E12" s="11">
        <v>15.157</v>
      </c>
      <c r="F12" s="11">
        <v>19.704</v>
      </c>
      <c r="G12" s="12">
        <v>23.645</v>
      </c>
    </row>
    <row r="14" spans="2:5" ht="15">
      <c r="B14" t="s">
        <v>64</v>
      </c>
      <c r="D14" s="16">
        <f>216/32</f>
        <v>6.75</v>
      </c>
      <c r="E14" s="16" t="s">
        <v>59</v>
      </c>
    </row>
    <row r="15" spans="2:5" ht="15">
      <c r="B15" t="s">
        <v>20</v>
      </c>
      <c r="D15" s="17">
        <f>363/31</f>
        <v>11.709677419354838</v>
      </c>
      <c r="E15" s="16" t="s">
        <v>59</v>
      </c>
    </row>
    <row r="16" spans="4:5" ht="15">
      <c r="D16" s="17"/>
      <c r="E16" s="16"/>
    </row>
    <row r="17" spans="1:5" ht="18">
      <c r="A17" s="19" t="s">
        <v>41</v>
      </c>
      <c r="B17" s="20"/>
      <c r="C17" s="20"/>
      <c r="D17" s="21"/>
      <c r="E17" s="22"/>
    </row>
    <row r="18" spans="1:5" ht="15">
      <c r="A18" s="23"/>
      <c r="B18" s="7"/>
      <c r="C18" s="7"/>
      <c r="D18" s="24"/>
      <c r="E18" s="25"/>
    </row>
    <row r="19" spans="1:5" ht="15">
      <c r="A19" s="23"/>
      <c r="B19" s="7" t="s">
        <v>21</v>
      </c>
      <c r="C19" s="7"/>
      <c r="D19" s="7">
        <f>750/30</f>
        <v>25</v>
      </c>
      <c r="E19" s="25" t="s">
        <v>59</v>
      </c>
    </row>
    <row r="20" spans="1:5" ht="15">
      <c r="A20" s="23"/>
      <c r="B20" s="7" t="s">
        <v>22</v>
      </c>
      <c r="C20" s="7"/>
      <c r="D20" s="26">
        <f>850/30</f>
        <v>28.333333333333332</v>
      </c>
      <c r="E20" s="25" t="s">
        <v>59</v>
      </c>
    </row>
    <row r="21" spans="1:5" ht="15">
      <c r="A21" s="23"/>
      <c r="B21" s="7"/>
      <c r="C21" s="7"/>
      <c r="D21" s="7"/>
      <c r="E21" s="8"/>
    </row>
    <row r="22" spans="1:5" ht="15">
      <c r="A22" s="23"/>
      <c r="B22" s="7" t="s">
        <v>23</v>
      </c>
      <c r="C22" s="7"/>
      <c r="D22" s="27">
        <v>102</v>
      </c>
      <c r="E22" s="8"/>
    </row>
    <row r="23" spans="1:5" ht="15">
      <c r="A23" s="28"/>
      <c r="B23" s="11" t="s">
        <v>25</v>
      </c>
      <c r="C23" s="11"/>
      <c r="D23" s="29">
        <f>12*D22</f>
        <v>1224</v>
      </c>
      <c r="E23" s="12"/>
    </row>
    <row r="25" spans="1:4" ht="18">
      <c r="A25" s="19" t="s">
        <v>26</v>
      </c>
      <c r="B25" s="20"/>
      <c r="C25" s="20"/>
      <c r="D25" s="30"/>
    </row>
    <row r="26" spans="1:4" ht="15">
      <c r="A26" s="23"/>
      <c r="B26" s="7"/>
      <c r="C26" s="7"/>
      <c r="D26" s="8"/>
    </row>
    <row r="27" spans="1:4" ht="15">
      <c r="A27" s="23"/>
      <c r="B27" s="7" t="s">
        <v>27</v>
      </c>
      <c r="C27" s="7"/>
      <c r="D27" s="31">
        <v>550</v>
      </c>
    </row>
    <row r="28" spans="1:4" ht="15">
      <c r="A28" s="23"/>
      <c r="B28" s="7" t="s">
        <v>28</v>
      </c>
      <c r="C28" s="7"/>
      <c r="D28" s="8">
        <v>18</v>
      </c>
    </row>
    <row r="29" spans="1:4" ht="15">
      <c r="A29" s="23"/>
      <c r="B29" s="7" t="s">
        <v>29</v>
      </c>
      <c r="C29" s="7"/>
      <c r="D29" s="31">
        <f>D28*D27</f>
        <v>9900</v>
      </c>
    </row>
    <row r="30" spans="1:4" ht="15">
      <c r="A30" s="23"/>
      <c r="B30" s="7"/>
      <c r="C30" s="7"/>
      <c r="D30" s="8"/>
    </row>
    <row r="31" spans="1:4" ht="15">
      <c r="A31" s="23"/>
      <c r="B31" s="7" t="s">
        <v>30</v>
      </c>
      <c r="C31" s="7"/>
      <c r="D31" s="31">
        <v>2200</v>
      </c>
    </row>
    <row r="32" spans="1:4" ht="15">
      <c r="A32" s="23"/>
      <c r="B32" s="7" t="s">
        <v>31</v>
      </c>
      <c r="C32" s="7"/>
      <c r="D32" s="31">
        <v>3000</v>
      </c>
    </row>
    <row r="33" spans="1:4" ht="15">
      <c r="A33" s="23"/>
      <c r="B33" s="7" t="s">
        <v>51</v>
      </c>
      <c r="C33" s="7"/>
      <c r="D33" s="31">
        <v>175</v>
      </c>
    </row>
    <row r="34" spans="1:4" ht="15">
      <c r="A34" s="23"/>
      <c r="B34" s="7" t="s">
        <v>50</v>
      </c>
      <c r="C34" s="7"/>
      <c r="D34" s="31">
        <v>5000</v>
      </c>
    </row>
    <row r="35" spans="1:4" ht="15">
      <c r="A35" s="23"/>
      <c r="B35" s="7"/>
      <c r="C35" s="7"/>
      <c r="D35" s="8"/>
    </row>
    <row r="36" spans="1:4" ht="15">
      <c r="A36" s="28"/>
      <c r="B36" s="11" t="s">
        <v>32</v>
      </c>
      <c r="C36" s="11"/>
      <c r="D36" s="36">
        <f>SUM(D29:D34)</f>
        <v>20275</v>
      </c>
    </row>
    <row r="38" spans="1:4" ht="18">
      <c r="A38" s="19" t="s">
        <v>33</v>
      </c>
      <c r="B38" s="20"/>
      <c r="C38" s="20"/>
      <c r="D38" s="30"/>
    </row>
    <row r="39" spans="1:4" ht="15">
      <c r="A39" s="23"/>
      <c r="B39" s="7"/>
      <c r="C39" s="7"/>
      <c r="D39" s="8"/>
    </row>
    <row r="40" spans="1:4" ht="15">
      <c r="A40" s="23"/>
      <c r="B40" s="7" t="s">
        <v>34</v>
      </c>
      <c r="C40" s="32">
        <v>0.5</v>
      </c>
      <c r="D40" s="31">
        <f>C40*(D36-D33)</f>
        <v>10050</v>
      </c>
    </row>
    <row r="41" spans="1:4" ht="15">
      <c r="A41" s="23"/>
      <c r="B41" s="7" t="s">
        <v>35</v>
      </c>
      <c r="C41" s="32">
        <v>0.15</v>
      </c>
      <c r="D41" s="33">
        <f>(D36-D40)*C41</f>
        <v>1533.75</v>
      </c>
    </row>
    <row r="42" spans="1:4" ht="15">
      <c r="A42" s="23"/>
      <c r="B42" s="7"/>
      <c r="C42" s="7"/>
      <c r="D42" s="8"/>
    </row>
    <row r="43" spans="1:4" ht="15">
      <c r="A43" s="28"/>
      <c r="B43" s="11" t="s">
        <v>52</v>
      </c>
      <c r="C43" s="11"/>
      <c r="D43" s="34">
        <f>D36-D40-D41</f>
        <v>8691.25</v>
      </c>
    </row>
    <row r="45" spans="1:4" ht="18">
      <c r="A45" s="19" t="s">
        <v>53</v>
      </c>
      <c r="B45" s="20"/>
      <c r="C45" s="20"/>
      <c r="D45" s="30"/>
    </row>
    <row r="46" spans="1:4" ht="15">
      <c r="A46" s="23"/>
      <c r="B46" s="7"/>
      <c r="C46" s="7"/>
      <c r="D46" s="8"/>
    </row>
    <row r="47" spans="1:6" ht="15">
      <c r="A47" s="23"/>
      <c r="B47" s="7" t="s">
        <v>54</v>
      </c>
      <c r="C47" s="7">
        <v>2.35</v>
      </c>
      <c r="D47" s="8" t="s">
        <v>55</v>
      </c>
      <c r="E47" s="2"/>
      <c r="F47" s="3"/>
    </row>
    <row r="48" spans="1:6" ht="15">
      <c r="A48" s="23"/>
      <c r="B48" s="7" t="s">
        <v>56</v>
      </c>
      <c r="C48" s="35">
        <v>0.002</v>
      </c>
      <c r="D48" s="8" t="s">
        <v>36</v>
      </c>
      <c r="E48" s="2"/>
      <c r="F48" s="3"/>
    </row>
    <row r="49" spans="1:4" ht="15">
      <c r="A49" s="28"/>
      <c r="B49" s="11" t="s">
        <v>38</v>
      </c>
      <c r="C49" s="11">
        <v>25</v>
      </c>
      <c r="D49" s="12" t="s">
        <v>39</v>
      </c>
    </row>
    <row r="53" ht="18">
      <c r="A53" s="18" t="s">
        <v>40</v>
      </c>
    </row>
    <row r="54" ht="15" customHeight="1">
      <c r="A54" s="18"/>
    </row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1">
    <mergeCell ref="A1:G1"/>
  </mergeCells>
  <printOptions/>
  <pageMargins left="0.75" right="0.75" top="1" bottom="1" header="0.5" footer="0.5"/>
  <pageSetup fitToHeight="1" fitToWidth="1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9" sqref="C9"/>
    </sheetView>
  </sheetViews>
  <sheetFormatPr defaultColWidth="11.19921875" defaultRowHeight="15"/>
  <cols>
    <col min="1" max="2" width="3.19921875" style="0" customWidth="1"/>
    <col min="3" max="3" width="32.8984375" style="0" customWidth="1"/>
  </cols>
  <sheetData>
    <row r="1" ht="15">
      <c r="A1" t="s">
        <v>1</v>
      </c>
    </row>
    <row r="2" spans="1:6" ht="15">
      <c r="A2" t="s">
        <v>2</v>
      </c>
      <c r="D2" s="11"/>
      <c r="E2" s="11"/>
      <c r="F2" s="11"/>
    </row>
    <row r="3" ht="15">
      <c r="A3" t="s">
        <v>65</v>
      </c>
    </row>
    <row r="5" ht="15">
      <c r="A5" t="s">
        <v>18</v>
      </c>
    </row>
    <row r="7" spans="1:6" ht="15">
      <c r="A7" t="s">
        <v>3</v>
      </c>
      <c r="B7" t="s">
        <v>4</v>
      </c>
      <c r="F7" s="44"/>
    </row>
    <row r="8" spans="2:3" ht="15">
      <c r="B8" s="46">
        <v>5</v>
      </c>
      <c r="C8" s="42" t="s">
        <v>5</v>
      </c>
    </row>
    <row r="9" spans="2:3" ht="27">
      <c r="B9" s="46">
        <v>3</v>
      </c>
      <c r="C9" s="42" t="s">
        <v>6</v>
      </c>
    </row>
    <row r="10" spans="2:3" ht="27">
      <c r="B10" s="46">
        <v>1</v>
      </c>
      <c r="C10" s="42" t="s">
        <v>7</v>
      </c>
    </row>
    <row r="11" ht="15">
      <c r="B11" s="47"/>
    </row>
    <row r="12" spans="1:6" ht="15">
      <c r="A12" t="s">
        <v>8</v>
      </c>
      <c r="B12" s="47" t="s">
        <v>0</v>
      </c>
      <c r="F12" s="44"/>
    </row>
    <row r="13" spans="2:3" ht="15">
      <c r="B13" s="46">
        <v>5</v>
      </c>
      <c r="C13" s="42" t="s">
        <v>5</v>
      </c>
    </row>
    <row r="14" spans="2:3" ht="27">
      <c r="B14" s="46">
        <v>3</v>
      </c>
      <c r="C14" s="42" t="s">
        <v>6</v>
      </c>
    </row>
    <row r="15" spans="2:3" ht="27">
      <c r="B15" s="46">
        <v>1</v>
      </c>
      <c r="C15" s="42" t="s">
        <v>7</v>
      </c>
    </row>
    <row r="16" spans="2:3" ht="15">
      <c r="B16" s="47"/>
      <c r="C16" s="43"/>
    </row>
    <row r="17" spans="1:6" ht="15">
      <c r="A17" t="s">
        <v>9</v>
      </c>
      <c r="B17" s="47" t="s">
        <v>10</v>
      </c>
      <c r="C17" s="43"/>
      <c r="F17" s="44"/>
    </row>
    <row r="18" spans="2:3" ht="27">
      <c r="B18" s="46">
        <v>5</v>
      </c>
      <c r="C18" s="42" t="s">
        <v>11</v>
      </c>
    </row>
    <row r="19" spans="2:3" ht="27">
      <c r="B19" s="46">
        <v>3</v>
      </c>
      <c r="C19" s="42" t="s">
        <v>12</v>
      </c>
    </row>
    <row r="20" spans="2:3" ht="27">
      <c r="B20" s="46">
        <v>1</v>
      </c>
      <c r="C20" s="42" t="s">
        <v>13</v>
      </c>
    </row>
    <row r="21" spans="2:3" ht="15">
      <c r="B21" s="47"/>
      <c r="C21" s="43"/>
    </row>
    <row r="22" spans="1:6" ht="15">
      <c r="A22" t="s">
        <v>14</v>
      </c>
      <c r="B22" s="47" t="s">
        <v>66</v>
      </c>
      <c r="C22" s="43"/>
      <c r="F22" s="44"/>
    </row>
    <row r="23" spans="2:3" ht="39.75">
      <c r="B23" s="46">
        <v>5</v>
      </c>
      <c r="C23" s="42" t="s">
        <v>15</v>
      </c>
    </row>
    <row r="24" spans="2:3" ht="27">
      <c r="B24" s="46">
        <v>3</v>
      </c>
      <c r="C24" s="42" t="s">
        <v>16</v>
      </c>
    </row>
    <row r="25" spans="2:3" ht="27">
      <c r="B25" s="46">
        <v>1</v>
      </c>
      <c r="C25" s="42" t="s">
        <v>17</v>
      </c>
    </row>
    <row r="27" ht="24.75" customHeight="1">
      <c r="F27" s="45" t="s">
        <v>19</v>
      </c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B38" sqref="B38"/>
    </sheetView>
  </sheetViews>
  <sheetFormatPr defaultColWidth="14.09765625" defaultRowHeight="15"/>
  <sheetData>
    <row r="1" spans="1:3" ht="15">
      <c r="A1" s="38"/>
      <c r="B1" s="38"/>
      <c r="C1" s="38" t="s">
        <v>41</v>
      </c>
    </row>
    <row r="2" spans="1:3" ht="15">
      <c r="A2" s="38" t="s">
        <v>24</v>
      </c>
      <c r="B2" s="38" t="s">
        <v>43</v>
      </c>
      <c r="C2" s="38" t="s">
        <v>42</v>
      </c>
    </row>
    <row r="3" spans="1:4" ht="15">
      <c r="A3" s="39">
        <v>35035</v>
      </c>
      <c r="B3" s="38">
        <v>79.04</v>
      </c>
      <c r="C3" s="38">
        <v>631</v>
      </c>
      <c r="D3" s="1"/>
    </row>
    <row r="4" spans="1:4" ht="15">
      <c r="A4" s="39">
        <v>35067</v>
      </c>
      <c r="B4" s="38">
        <v>121.94</v>
      </c>
      <c r="C4" s="38">
        <v>951</v>
      </c>
      <c r="D4" s="1"/>
    </row>
    <row r="5" spans="1:4" ht="15">
      <c r="A5" s="39">
        <v>35096</v>
      </c>
      <c r="B5" s="38">
        <v>101.37</v>
      </c>
      <c r="C5" s="38">
        <v>794</v>
      </c>
      <c r="D5" s="1"/>
    </row>
    <row r="6" spans="1:7" ht="15">
      <c r="A6" s="39">
        <v>35126</v>
      </c>
      <c r="B6" s="38">
        <v>103.64</v>
      </c>
      <c r="C6" s="38">
        <v>811</v>
      </c>
      <c r="D6" s="1"/>
      <c r="G6" s="1"/>
    </row>
    <row r="7" spans="1:7" ht="15">
      <c r="A7" s="39">
        <v>35154</v>
      </c>
      <c r="B7" s="38">
        <v>89.78</v>
      </c>
      <c r="C7" s="38">
        <v>708</v>
      </c>
      <c r="D7" s="1"/>
      <c r="G7" s="1"/>
    </row>
    <row r="8" spans="1:4" ht="15">
      <c r="A8" s="39">
        <v>35186</v>
      </c>
      <c r="B8" s="38">
        <v>84.01</v>
      </c>
      <c r="C8" s="38">
        <v>697</v>
      </c>
      <c r="D8" s="1"/>
    </row>
    <row r="9" spans="1:4" ht="15">
      <c r="A9" s="39">
        <v>35216</v>
      </c>
      <c r="B9" s="38">
        <v>87.99</v>
      </c>
      <c r="C9" s="38">
        <v>696</v>
      </c>
      <c r="D9" s="1"/>
    </row>
    <row r="10" spans="1:4" ht="15">
      <c r="A10" s="39">
        <v>35245</v>
      </c>
      <c r="B10" s="38">
        <v>60.83</v>
      </c>
      <c r="C10" s="38">
        <v>652</v>
      </c>
      <c r="D10" s="1"/>
    </row>
    <row r="11" spans="1:4" ht="15">
      <c r="A11" s="39">
        <v>35274</v>
      </c>
      <c r="B11" s="38">
        <v>54.46</v>
      </c>
      <c r="C11" s="38">
        <v>630</v>
      </c>
      <c r="D11" s="1"/>
    </row>
    <row r="12" spans="1:4" ht="15">
      <c r="A12" s="39">
        <v>35306</v>
      </c>
      <c r="B12" s="38">
        <v>89.29</v>
      </c>
      <c r="C12" s="38">
        <v>912</v>
      </c>
      <c r="D12" s="1"/>
    </row>
    <row r="13" spans="1:4" ht="15">
      <c r="A13" s="39">
        <v>35335</v>
      </c>
      <c r="B13" s="38">
        <v>65.38</v>
      </c>
      <c r="C13" s="38">
        <v>711</v>
      </c>
      <c r="D13" s="1"/>
    </row>
    <row r="14" spans="1:4" ht="15">
      <c r="A14" s="39">
        <v>35368</v>
      </c>
      <c r="B14" s="38">
        <v>80.73</v>
      </c>
      <c r="C14" s="38">
        <v>670</v>
      </c>
      <c r="D14" s="1"/>
    </row>
    <row r="15" spans="1:4" ht="15">
      <c r="A15" s="39">
        <v>35399</v>
      </c>
      <c r="B15" s="38">
        <v>106.86</v>
      </c>
      <c r="C15" s="38">
        <v>836</v>
      </c>
      <c r="D15" s="1"/>
    </row>
    <row r="16" spans="1:4" ht="15">
      <c r="A16" s="39">
        <v>35428</v>
      </c>
      <c r="B16" s="38">
        <v>111.27</v>
      </c>
      <c r="C16" s="38">
        <v>866</v>
      </c>
      <c r="D16" s="1"/>
    </row>
    <row r="17" spans="1:4" ht="15">
      <c r="A17" s="39">
        <v>36027</v>
      </c>
      <c r="B17" s="38">
        <v>79.5</v>
      </c>
      <c r="C17" s="38">
        <v>608</v>
      </c>
      <c r="D17" s="1"/>
    </row>
    <row r="18" spans="1:4" ht="15">
      <c r="A18" s="39">
        <v>36057</v>
      </c>
      <c r="B18" s="38">
        <v>85.14</v>
      </c>
      <c r="C18" s="38">
        <v>634</v>
      </c>
      <c r="D18" s="1"/>
    </row>
    <row r="19" spans="1:4" ht="15">
      <c r="A19" s="39">
        <v>36089</v>
      </c>
      <c r="B19" s="38">
        <v>99.7</v>
      </c>
      <c r="C19" s="38">
        <v>690</v>
      </c>
      <c r="D19" s="1"/>
    </row>
    <row r="20" spans="1:4" ht="15">
      <c r="A20" s="39">
        <v>36119</v>
      </c>
      <c r="B20" s="38">
        <v>98.58</v>
      </c>
      <c r="C20" s="38">
        <v>661</v>
      </c>
      <c r="D20" s="1"/>
    </row>
    <row r="21" spans="1:4" ht="15">
      <c r="A21" s="39">
        <v>36149</v>
      </c>
      <c r="B21" s="38">
        <v>112.02</v>
      </c>
      <c r="C21" s="38">
        <v>735</v>
      </c>
      <c r="D21" s="1"/>
    </row>
    <row r="22" spans="1:4" ht="15">
      <c r="A22" s="39">
        <v>36182</v>
      </c>
      <c r="B22" s="38">
        <v>141.19</v>
      </c>
      <c r="C22" s="38">
        <v>854</v>
      </c>
      <c r="D22" s="1"/>
    </row>
    <row r="23" spans="1:4" ht="15">
      <c r="A23" s="39">
        <v>36212</v>
      </c>
      <c r="B23" s="38">
        <v>114.3</v>
      </c>
      <c r="C23" s="38">
        <v>731</v>
      </c>
      <c r="D23" s="1"/>
    </row>
    <row r="24" spans="1:4" ht="15">
      <c r="A24" s="39">
        <v>36243</v>
      </c>
      <c r="B24" s="38">
        <v>109.13</v>
      </c>
      <c r="C24" s="38">
        <v>709</v>
      </c>
      <c r="D24" s="1"/>
    </row>
    <row r="25" spans="1:4" ht="15">
      <c r="A25" s="39">
        <v>36272</v>
      </c>
      <c r="B25" s="38">
        <v>111.58</v>
      </c>
      <c r="C25" s="38">
        <v>734</v>
      </c>
      <c r="D25" s="1"/>
    </row>
    <row r="26" spans="1:4" ht="15">
      <c r="A26" s="39">
        <v>36301</v>
      </c>
      <c r="B26" s="38">
        <v>96.45</v>
      </c>
      <c r="C26" s="38">
        <v>640</v>
      </c>
      <c r="D26" s="1"/>
    </row>
    <row r="27" spans="1:4" ht="15">
      <c r="A27" s="39">
        <v>36331</v>
      </c>
      <c r="B27" s="38">
        <v>89.27</v>
      </c>
      <c r="C27" s="38">
        <v>636</v>
      </c>
      <c r="D27" s="1"/>
    </row>
    <row r="28" spans="1:4" ht="15">
      <c r="A28" s="39">
        <v>36363</v>
      </c>
      <c r="B28" s="38">
        <v>105.69</v>
      </c>
      <c r="C28" s="38">
        <v>734</v>
      </c>
      <c r="D28" s="1"/>
    </row>
    <row r="29" spans="1:4" ht="15">
      <c r="A29" s="39">
        <v>36392</v>
      </c>
      <c r="B29" s="38">
        <v>185.74</v>
      </c>
      <c r="C29" s="38">
        <v>1187</v>
      </c>
      <c r="D29" s="1"/>
    </row>
    <row r="30" spans="1:4" ht="15">
      <c r="A30" s="39">
        <v>36422</v>
      </c>
      <c r="B30" s="38">
        <v>148.69</v>
      </c>
      <c r="C30" s="38">
        <v>1021</v>
      </c>
      <c r="D30" s="1"/>
    </row>
    <row r="31" spans="1:4" ht="15">
      <c r="A31" s="39">
        <v>36454</v>
      </c>
      <c r="B31" s="38">
        <v>45.67</v>
      </c>
      <c r="C31" s="38">
        <v>758</v>
      </c>
      <c r="D31" s="1"/>
    </row>
    <row r="32" spans="1:4" ht="15">
      <c r="A32" s="39">
        <v>36484</v>
      </c>
      <c r="B32" s="38">
        <v>128.03</v>
      </c>
      <c r="C32" s="38">
        <v>848</v>
      </c>
      <c r="D32" s="1"/>
    </row>
    <row r="33" spans="1:4" ht="15">
      <c r="A33" s="39">
        <v>36513</v>
      </c>
      <c r="B33" s="38">
        <v>127.38</v>
      </c>
      <c r="C33" s="38">
        <v>847</v>
      </c>
      <c r="D33" s="1"/>
    </row>
    <row r="34" spans="1:4" ht="15">
      <c r="A34" s="39">
        <v>36546</v>
      </c>
      <c r="B34" s="38">
        <v>160.13</v>
      </c>
      <c r="C34" s="38">
        <v>1044</v>
      </c>
      <c r="D34" s="1"/>
    </row>
    <row r="35" spans="1:3" ht="15">
      <c r="A35" s="38"/>
      <c r="B35" s="38"/>
      <c r="C35" s="37"/>
    </row>
    <row r="36" spans="1:3" ht="15">
      <c r="A36" s="38"/>
      <c r="B36" s="48">
        <f>SUM(B23:B34)</f>
        <v>1422.0600000000004</v>
      </c>
      <c r="C36" s="38">
        <f>SUM(C23:C34)</f>
        <v>9889</v>
      </c>
    </row>
    <row r="37" spans="1:4" ht="15">
      <c r="A37" s="38"/>
      <c r="B37" s="40"/>
      <c r="C37" s="49">
        <f>B36/C36</f>
        <v>0.14380220446961275</v>
      </c>
      <c r="D37" s="4"/>
    </row>
    <row r="41" ht="15">
      <c r="B41" s="1"/>
    </row>
    <row r="42" ht="15">
      <c r="B42" s="1"/>
    </row>
    <row r="45" ht="15">
      <c r="C45" s="1"/>
    </row>
  </sheetData>
  <printOptions gridLines="1"/>
  <pageMargins left="0.75" right="0.75" top="1" bottom="1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5" sqref="C15"/>
    </sheetView>
  </sheetViews>
  <sheetFormatPr defaultColWidth="11.19921875" defaultRowHeight="15"/>
  <cols>
    <col min="2" max="2" width="11.3984375" style="0" customWidth="1"/>
    <col min="5" max="5" width="11.8984375" style="0" customWidth="1"/>
  </cols>
  <sheetData>
    <row r="1" spans="1:6" ht="15">
      <c r="A1" s="38"/>
      <c r="B1" s="38"/>
      <c r="C1" s="38"/>
      <c r="D1" s="38"/>
      <c r="E1" s="38"/>
      <c r="F1" s="38"/>
    </row>
    <row r="2" spans="1:6" ht="15">
      <c r="A2" s="38" t="s">
        <v>57</v>
      </c>
      <c r="B2" s="38"/>
      <c r="C2" s="38"/>
      <c r="D2" s="38"/>
      <c r="E2" s="38"/>
      <c r="F2" s="38"/>
    </row>
    <row r="3" spans="1:6" ht="15">
      <c r="A3" s="38"/>
      <c r="B3" s="38"/>
      <c r="C3" s="38"/>
      <c r="D3" s="38"/>
      <c r="E3" s="38"/>
      <c r="F3" s="38"/>
    </row>
    <row r="4" spans="1:6" ht="15">
      <c r="A4" s="38" t="s">
        <v>58</v>
      </c>
      <c r="B4" s="38"/>
      <c r="C4" s="38">
        <f>216/32</f>
        <v>6.75</v>
      </c>
      <c r="D4" s="38" t="s">
        <v>59</v>
      </c>
      <c r="E4" s="38"/>
      <c r="F4" s="38"/>
    </row>
    <row r="5" spans="1:6" ht="15">
      <c r="A5" s="38" t="s">
        <v>60</v>
      </c>
      <c r="B5" s="38"/>
      <c r="C5" s="40">
        <f>363/31</f>
        <v>11.709677419354838</v>
      </c>
      <c r="D5" s="38" t="s">
        <v>59</v>
      </c>
      <c r="E5" s="38"/>
      <c r="F5" s="38"/>
    </row>
    <row r="6" spans="1:6" ht="15">
      <c r="A6" s="38"/>
      <c r="B6" s="38"/>
      <c r="C6" s="38"/>
      <c r="D6" s="38"/>
      <c r="E6" s="38"/>
      <c r="F6" s="38"/>
    </row>
    <row r="7" spans="1:6" ht="15">
      <c r="A7" s="38"/>
      <c r="B7" s="38"/>
      <c r="C7" s="38"/>
      <c r="D7" s="38"/>
      <c r="E7" s="38"/>
      <c r="F7" s="38"/>
    </row>
    <row r="8" spans="1:6" ht="15">
      <c r="A8" s="38" t="s">
        <v>44</v>
      </c>
      <c r="B8" s="38" t="s">
        <v>45</v>
      </c>
      <c r="C8" s="38" t="s">
        <v>46</v>
      </c>
      <c r="D8" s="38" t="s">
        <v>47</v>
      </c>
      <c r="E8" s="38" t="s">
        <v>48</v>
      </c>
      <c r="F8" s="38" t="s">
        <v>49</v>
      </c>
    </row>
    <row r="9" spans="1:6" ht="15">
      <c r="A9" s="41">
        <v>33358</v>
      </c>
      <c r="B9" s="41">
        <v>33694</v>
      </c>
      <c r="C9" s="38">
        <v>12.419</v>
      </c>
      <c r="D9" s="38">
        <v>14.277</v>
      </c>
      <c r="E9" s="38"/>
      <c r="F9" s="38"/>
    </row>
    <row r="10" spans="1:6" ht="15">
      <c r="A10" s="41">
        <v>33694</v>
      </c>
      <c r="B10" s="41">
        <v>33755</v>
      </c>
      <c r="C10" s="38">
        <v>12.318</v>
      </c>
      <c r="D10" s="38">
        <v>14.168</v>
      </c>
      <c r="E10" s="38"/>
      <c r="F10" s="38"/>
    </row>
    <row r="11" spans="1:6" ht="15">
      <c r="A11" s="41">
        <v>33755</v>
      </c>
      <c r="B11" s="41">
        <v>35550</v>
      </c>
      <c r="C11" s="38">
        <v>12.009</v>
      </c>
      <c r="D11" s="38">
        <v>14.157</v>
      </c>
      <c r="E11" s="38"/>
      <c r="F11" s="38"/>
    </row>
    <row r="12" spans="1:6" ht="15">
      <c r="A12" s="41">
        <v>35550</v>
      </c>
      <c r="B12" s="41">
        <v>36160</v>
      </c>
      <c r="C12" s="38">
        <v>13.009</v>
      </c>
      <c r="D12" s="38">
        <v>14.157</v>
      </c>
      <c r="E12" s="38">
        <v>15.157</v>
      </c>
      <c r="F12" s="38">
        <v>19.704</v>
      </c>
    </row>
    <row r="13" spans="1:6" ht="15">
      <c r="A13" s="41">
        <v>36160</v>
      </c>
      <c r="B13" s="38" t="s">
        <v>61</v>
      </c>
      <c r="C13" s="38">
        <v>13.009</v>
      </c>
      <c r="D13" s="38">
        <v>15.157</v>
      </c>
      <c r="E13" s="38">
        <v>19.704</v>
      </c>
      <c r="F13" s="38">
        <v>23.645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Harvey Mudd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N. Saeta</dc:creator>
  <cp:keywords/>
  <dc:description/>
  <cp:lastModifiedBy>Peter Saeta</cp:lastModifiedBy>
  <cp:lastPrinted>2006-02-26T04:04:43Z</cp:lastPrinted>
  <dcterms:created xsi:type="dcterms:W3CDTF">2003-07-19T04:20:31Z</dcterms:created>
  <dcterms:modified xsi:type="dcterms:W3CDTF">2011-02-08T19:54:10Z</dcterms:modified>
  <cp:category/>
  <cp:version/>
  <cp:contentType/>
  <cp:contentStatus/>
</cp:coreProperties>
</file>